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t_wojs\Desktop\"/>
    </mc:Choice>
  </mc:AlternateContent>
  <xr:revisionPtr revIDLastSave="0" documentId="8_{B684DF81-21E0-4471-93EA-934BDC02F8D2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rejestr wyborcow IV kw.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4" i="1"/>
  <c r="A15" i="1"/>
  <c r="A16" i="1"/>
  <c r="A17" i="1"/>
  <c r="A18" i="1"/>
  <c r="A19" i="1"/>
  <c r="A20" i="1"/>
  <c r="A21" i="1"/>
  <c r="A22" i="1"/>
  <c r="A23" i="1"/>
  <c r="A24" i="1"/>
  <c r="A26" i="1"/>
  <c r="A27" i="1"/>
  <c r="A28" i="1"/>
  <c r="A29" i="1"/>
  <c r="A30" i="1"/>
  <c r="A31" i="1"/>
  <c r="A32" i="1"/>
  <c r="A33" i="1"/>
  <c r="A34" i="1"/>
  <c r="A35" i="1"/>
  <c r="A36" i="1"/>
  <c r="A38" i="1"/>
  <c r="A39" i="1"/>
  <c r="A40" i="1"/>
  <c r="A41" i="1"/>
  <c r="A42" i="1"/>
  <c r="A43" i="1"/>
  <c r="A44" i="1"/>
  <c r="A46" i="1"/>
  <c r="A47" i="1"/>
  <c r="A48" i="1"/>
  <c r="A49" i="1"/>
  <c r="A50" i="1"/>
  <c r="A51" i="1"/>
  <c r="A53" i="1"/>
</calcChain>
</file>

<file path=xl/sharedStrings.xml><?xml version="1.0" encoding="utf-8"?>
<sst xmlns="http://schemas.openxmlformats.org/spreadsheetml/2006/main" count="111" uniqueCount="71">
  <si>
    <t>Kod TERYT</t>
  </si>
  <si>
    <t>Gmina</t>
  </si>
  <si>
    <t>Powiat</t>
  </si>
  <si>
    <t>Liczba mieszkańców</t>
  </si>
  <si>
    <t>Liczba wyborców ogółem</t>
  </si>
  <si>
    <t>m. Maków Mazowiecki</t>
  </si>
  <si>
    <t>makowski</t>
  </si>
  <si>
    <t>gm. Czerwonka</t>
  </si>
  <si>
    <t>gm. Karniewo</t>
  </si>
  <si>
    <t>gm. Krasnosielc</t>
  </si>
  <si>
    <t>gm. Młynarze</t>
  </si>
  <si>
    <t>gm. Płoniawy-Bramura</t>
  </si>
  <si>
    <t>gm. Różan</t>
  </si>
  <si>
    <t>gm. Rzewnie</t>
  </si>
  <si>
    <t>gm. Sypniewo</t>
  </si>
  <si>
    <t>gm. Szelków</t>
  </si>
  <si>
    <t>gm. Baranowo</t>
  </si>
  <si>
    <t>ostrołęcki</t>
  </si>
  <si>
    <t>gm. Czarnia</t>
  </si>
  <si>
    <t>gm. Czerwin</t>
  </si>
  <si>
    <t>gm. Goworowo</t>
  </si>
  <si>
    <t>gm. Kadzidło</t>
  </si>
  <si>
    <t>gm. Lelis</t>
  </si>
  <si>
    <t>gm. Łyse</t>
  </si>
  <si>
    <t>gm. Myszyniec</t>
  </si>
  <si>
    <t>gm. Olszewo-Borki</t>
  </si>
  <si>
    <t>gm. Rzekuń</t>
  </si>
  <si>
    <t>gm. Troszyn</t>
  </si>
  <si>
    <t>m. Ostrów Mazowiecka</t>
  </si>
  <si>
    <t>ostrowski</t>
  </si>
  <si>
    <t>gm. Andrzejewo</t>
  </si>
  <si>
    <t>gm. Boguty-Pianki</t>
  </si>
  <si>
    <t>gm. Brok</t>
  </si>
  <si>
    <t>gm. Małkinia Górna</t>
  </si>
  <si>
    <t>gm. Nur</t>
  </si>
  <si>
    <t>gm. Ostrów Mazowiecka</t>
  </si>
  <si>
    <t>gm. Stary Lubotyń</t>
  </si>
  <si>
    <t>gm. Szulborze Wielkie</t>
  </si>
  <si>
    <t>gm. Wąsewo</t>
  </si>
  <si>
    <t>gm. Zaręby Kościelne</t>
  </si>
  <si>
    <t>gm. Brańszczyk</t>
  </si>
  <si>
    <t>wyszkowski</t>
  </si>
  <si>
    <t>gm. Długosiodło</t>
  </si>
  <si>
    <t>gm. Rząśnik</t>
  </si>
  <si>
    <t>gm. Somianka</t>
  </si>
  <si>
    <t>gm. Wyszków</t>
  </si>
  <si>
    <t>gm. Zabrodzie</t>
  </si>
  <si>
    <t>m. Ostrołęka</t>
  </si>
  <si>
    <t>Ostrołęka</t>
  </si>
  <si>
    <t>SUMA:</t>
  </si>
  <si>
    <t>Powiat ostrołęcki razem:</t>
  </si>
  <si>
    <t>Powiat makowski razem:</t>
  </si>
  <si>
    <t>Powiat ostrowski razem:</t>
  </si>
  <si>
    <t>Powiat wyszkowski razem</t>
  </si>
  <si>
    <t xml:space="preserve">Miasto na prawach powiatu </t>
  </si>
  <si>
    <t>gm. Gzy</t>
  </si>
  <si>
    <t>pułtuski</t>
  </si>
  <si>
    <t>gm. Obryte</t>
  </si>
  <si>
    <t>gm. Pokrzywnica</t>
  </si>
  <si>
    <t>gm. Pułtusk</t>
  </si>
  <si>
    <t>gm. Świercze</t>
  </si>
  <si>
    <t>gm. Winnica</t>
  </si>
  <si>
    <t>gm. Zatory</t>
  </si>
  <si>
    <t>Powiat pułtuski razem:</t>
  </si>
  <si>
    <t>Liczba wyborców ujętych w stałym obwodzie w CRW z urzędu na podstawie adresu stałego zameldowania</t>
  </si>
  <si>
    <t>Liczba wyborców ujętych w stałym obwodzie w CRW na wniosek</t>
  </si>
  <si>
    <t>w tym liczba wyborców posiadających obywatelstwo krajów UE</t>
  </si>
  <si>
    <t>w tym liczba wyborców posiadających obywatelstwo UK</t>
  </si>
  <si>
    <t>Liczba osób pozbawionych prawa wybierania ogółem</t>
  </si>
  <si>
    <t>w tym liczba osób pozbawionych prawa wybierania posiadających obywatelstwo krajów UE</t>
  </si>
  <si>
    <t>w tym liczba osób pozbawionych prawa wybierania posiadających obywatelstwo 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</si>
</sst>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4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" fillId="0" borderId="0"/>
    <xf numFmtId="0" fontId="20" fillId="0" borderId="0" applyNumberFormat="0" applyFill="0" applyBorder="0" applyAlignment="0" applyProtection="0"/>
    <xf numFmtId="0" fontId="21" fillId="0" borderId="1" applyNumberFormat="0" applyFill="0" applyAlignment="0" applyProtection="0"/>
    <xf numFmtId="0" fontId="22" fillId="0" borderId="2" applyNumberFormat="0" applyFill="0" applyAlignment="0" applyProtection="0"/>
    <xf numFmtId="0" fontId="23" fillId="0" borderId="3" applyNumberFormat="0" applyFill="0" applyAlignment="0" applyProtection="0"/>
    <xf numFmtId="0" fontId="23" fillId="0" borderId="0" applyNumberFormat="0" applyFill="0" applyBorder="0" applyAlignment="0" applyProtection="0"/>
    <xf numFmtId="0" fontId="24" fillId="2" borderId="0" applyNumberFormat="0" applyBorder="0" applyAlignment="0" applyProtection="0"/>
    <xf numFmtId="0" fontId="25" fillId="3" borderId="0" applyNumberFormat="0" applyBorder="0" applyAlignment="0" applyProtection="0"/>
    <xf numFmtId="0" fontId="26" fillId="4" borderId="0" applyNumberFormat="0" applyBorder="0" applyAlignment="0" applyProtection="0"/>
    <xf numFmtId="0" fontId="27" fillId="5" borderId="4" applyNumberFormat="0" applyAlignment="0" applyProtection="0"/>
    <xf numFmtId="0" fontId="28" fillId="6" borderId="5" applyNumberFormat="0" applyAlignment="0" applyProtection="0"/>
    <xf numFmtId="0" fontId="29" fillId="6" borderId="4" applyNumberFormat="0" applyAlignment="0" applyProtection="0"/>
    <xf numFmtId="0" fontId="30" fillId="0" borderId="6" applyNumberFormat="0" applyFill="0" applyAlignment="0" applyProtection="0"/>
    <xf numFmtId="0" fontId="31" fillId="7" borderId="7" applyNumberFormat="0" applyAlignment="0" applyProtection="0"/>
    <xf numFmtId="0" fontId="32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33" fillId="0" borderId="0" applyNumberFormat="0" applyFill="0" applyBorder="0" applyAlignment="0" applyProtection="0"/>
    <xf numFmtId="0" fontId="34" fillId="0" borderId="9" applyNumberFormat="0" applyFill="0" applyAlignment="0" applyProtection="0"/>
    <xf numFmtId="0" fontId="3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35" fillId="12" borderId="0" applyNumberFormat="0" applyBorder="0" applyAlignment="0" applyProtection="0"/>
    <xf numFmtId="0" fontId="3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5" fillId="16" borderId="0" applyNumberFormat="0" applyBorder="0" applyAlignment="0" applyProtection="0"/>
    <xf numFmtId="0" fontId="3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5" fillId="20" borderId="0" applyNumberFormat="0" applyBorder="0" applyAlignment="0" applyProtection="0"/>
    <xf numFmtId="0" fontId="3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5" fillId="24" borderId="0" applyNumberFormat="0" applyBorder="0" applyAlignment="0" applyProtection="0"/>
    <xf numFmtId="0" fontId="3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5" fillId="28" borderId="0" applyNumberFormat="0" applyBorder="0" applyAlignment="0" applyProtection="0"/>
    <xf numFmtId="0" fontId="3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5" fillId="32" borderId="0" applyNumberFormat="0" applyBorder="0" applyAlignment="0" applyProtection="0"/>
  </cellStyleXfs>
  <cellXfs count="9">
    <xf numFmtId="0" fontId="0" fillId="0" borderId="0" xfId="0"/>
    <xf numFmtId="0" fontId="0" fillId="0" borderId="10" xfId="0" applyBorder="1"/>
    <xf numFmtId="0" fontId="19" fillId="0" borderId="10" xfId="0" applyFont="1" applyBorder="1"/>
    <xf numFmtId="0" fontId="19" fillId="0" borderId="0" xfId="0" applyFont="1"/>
    <xf numFmtId="0" fontId="19" fillId="0" borderId="10" xfId="0" applyFont="1" applyFill="1" applyBorder="1" applyAlignment="1">
      <alignment horizontal="right"/>
    </xf>
    <xf numFmtId="0" fontId="0" fillId="0" borderId="10" xfId="0" applyBorder="1" applyAlignment="1">
      <alignment horizontal="center" vertical="center" wrapText="1" shrinkToFit="1"/>
    </xf>
    <xf numFmtId="0" fontId="19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</cellXfs>
  <cellStyles count="84">
    <cellStyle name="20% — akcent 1" xfId="19" builtinId="30" customBuiltin="1"/>
    <cellStyle name="20% — akcent 1 2" xfId="61" xr:uid="{00000000-0005-0000-0000-000001000000}"/>
    <cellStyle name="20% — akcent 2" xfId="23" builtinId="34" customBuiltin="1"/>
    <cellStyle name="20% — akcent 2 2" xfId="65" xr:uid="{00000000-0005-0000-0000-000003000000}"/>
    <cellStyle name="20% — akcent 3" xfId="27" builtinId="38" customBuiltin="1"/>
    <cellStyle name="20% — akcent 3 2" xfId="69" xr:uid="{00000000-0005-0000-0000-000005000000}"/>
    <cellStyle name="20% — akcent 4" xfId="31" builtinId="42" customBuiltin="1"/>
    <cellStyle name="20% — akcent 4 2" xfId="73" xr:uid="{00000000-0005-0000-0000-000007000000}"/>
    <cellStyle name="20% — akcent 5" xfId="35" builtinId="46" customBuiltin="1"/>
    <cellStyle name="20% — akcent 5 2" xfId="77" xr:uid="{00000000-0005-0000-0000-000009000000}"/>
    <cellStyle name="20% — akcent 6" xfId="39" builtinId="50" customBuiltin="1"/>
    <cellStyle name="20% — akcent 6 2" xfId="81" xr:uid="{00000000-0005-0000-0000-00000B000000}"/>
    <cellStyle name="40% — akcent 1" xfId="20" builtinId="31" customBuiltin="1"/>
    <cellStyle name="40% — akcent 1 2" xfId="62" xr:uid="{00000000-0005-0000-0000-00000D000000}"/>
    <cellStyle name="40% — akcent 2" xfId="24" builtinId="35" customBuiltin="1"/>
    <cellStyle name="40% — akcent 2 2" xfId="66" xr:uid="{00000000-0005-0000-0000-00000F000000}"/>
    <cellStyle name="40% — akcent 3" xfId="28" builtinId="39" customBuiltin="1"/>
    <cellStyle name="40% — akcent 3 2" xfId="70" xr:uid="{00000000-0005-0000-0000-000011000000}"/>
    <cellStyle name="40% — akcent 4" xfId="32" builtinId="43" customBuiltin="1"/>
    <cellStyle name="40% — akcent 4 2" xfId="74" xr:uid="{00000000-0005-0000-0000-000013000000}"/>
    <cellStyle name="40% — akcent 5" xfId="36" builtinId="47" customBuiltin="1"/>
    <cellStyle name="40% — akcent 5 2" xfId="78" xr:uid="{00000000-0005-0000-0000-000015000000}"/>
    <cellStyle name="40% — akcent 6" xfId="40" builtinId="51" customBuiltin="1"/>
    <cellStyle name="40% — akcent 6 2" xfId="82" xr:uid="{00000000-0005-0000-0000-000017000000}"/>
    <cellStyle name="60% — akcent 1" xfId="21" builtinId="32" customBuiltin="1"/>
    <cellStyle name="60% — akcent 1 2" xfId="63" xr:uid="{00000000-0005-0000-0000-000019000000}"/>
    <cellStyle name="60% — akcent 2" xfId="25" builtinId="36" customBuiltin="1"/>
    <cellStyle name="60% — akcent 2 2" xfId="67" xr:uid="{00000000-0005-0000-0000-00001B000000}"/>
    <cellStyle name="60% — akcent 3" xfId="29" builtinId="40" customBuiltin="1"/>
    <cellStyle name="60% — akcent 3 2" xfId="71" xr:uid="{00000000-0005-0000-0000-00001D000000}"/>
    <cellStyle name="60% — akcent 4" xfId="33" builtinId="44" customBuiltin="1"/>
    <cellStyle name="60% — akcent 4 2" xfId="75" xr:uid="{00000000-0005-0000-0000-00001F000000}"/>
    <cellStyle name="60% — akcent 5" xfId="37" builtinId="48" customBuiltin="1"/>
    <cellStyle name="60% — akcent 5 2" xfId="79" xr:uid="{00000000-0005-0000-0000-000021000000}"/>
    <cellStyle name="60% — akcent 6" xfId="41" builtinId="52" customBuiltin="1"/>
    <cellStyle name="60% — akcent 6 2" xfId="83" xr:uid="{00000000-0005-0000-0000-000023000000}"/>
    <cellStyle name="Akcent 1" xfId="18" builtinId="29" customBuiltin="1"/>
    <cellStyle name="Akcent 1 2" xfId="60" xr:uid="{00000000-0005-0000-0000-000025000000}"/>
    <cellStyle name="Akcent 2" xfId="22" builtinId="33" customBuiltin="1"/>
    <cellStyle name="Akcent 2 2" xfId="64" xr:uid="{00000000-0005-0000-0000-000027000000}"/>
    <cellStyle name="Akcent 3" xfId="26" builtinId="37" customBuiltin="1"/>
    <cellStyle name="Akcent 3 2" xfId="68" xr:uid="{00000000-0005-0000-0000-000029000000}"/>
    <cellStyle name="Akcent 4" xfId="30" builtinId="41" customBuiltin="1"/>
    <cellStyle name="Akcent 4 2" xfId="72" xr:uid="{00000000-0005-0000-0000-00002B000000}"/>
    <cellStyle name="Akcent 5" xfId="34" builtinId="45" customBuiltin="1"/>
    <cellStyle name="Akcent 5 2" xfId="76" xr:uid="{00000000-0005-0000-0000-00002D000000}"/>
    <cellStyle name="Akcent 6" xfId="38" builtinId="49" customBuiltin="1"/>
    <cellStyle name="Akcent 6 2" xfId="80" xr:uid="{00000000-0005-0000-0000-00002F000000}"/>
    <cellStyle name="Dane wejściowe" xfId="9" builtinId="20" customBuiltin="1"/>
    <cellStyle name="Dane wejściowe 2" xfId="51" xr:uid="{00000000-0005-0000-0000-000031000000}"/>
    <cellStyle name="Dane wyjściowe" xfId="10" builtinId="21" customBuiltin="1"/>
    <cellStyle name="Dane wyjściowe 2" xfId="52" xr:uid="{00000000-0005-0000-0000-000033000000}"/>
    <cellStyle name="Dobry" xfId="6" builtinId="26" customBuiltin="1"/>
    <cellStyle name="Dobry 2" xfId="48" xr:uid="{00000000-0005-0000-0000-000035000000}"/>
    <cellStyle name="Komórka połączona" xfId="12" builtinId="24" customBuiltin="1"/>
    <cellStyle name="Komórka połączona 2" xfId="54" xr:uid="{00000000-0005-0000-0000-000037000000}"/>
    <cellStyle name="Komórka zaznaczona" xfId="13" builtinId="23" customBuiltin="1"/>
    <cellStyle name="Komórka zaznaczona 2" xfId="55" xr:uid="{00000000-0005-0000-0000-000039000000}"/>
    <cellStyle name="Nagłówek 1" xfId="2" builtinId="16" customBuiltin="1"/>
    <cellStyle name="Nagłówek 1 2" xfId="44" xr:uid="{00000000-0005-0000-0000-00003B000000}"/>
    <cellStyle name="Nagłówek 2" xfId="3" builtinId="17" customBuiltin="1"/>
    <cellStyle name="Nagłówek 2 2" xfId="45" xr:uid="{00000000-0005-0000-0000-00003D000000}"/>
    <cellStyle name="Nagłówek 3" xfId="4" builtinId="18" customBuiltin="1"/>
    <cellStyle name="Nagłówek 3 2" xfId="46" xr:uid="{00000000-0005-0000-0000-00003F000000}"/>
    <cellStyle name="Nagłówek 4" xfId="5" builtinId="19" customBuiltin="1"/>
    <cellStyle name="Nagłówek 4 2" xfId="47" xr:uid="{00000000-0005-0000-0000-000041000000}"/>
    <cellStyle name="Neutralny" xfId="8" builtinId="28" customBuiltin="1"/>
    <cellStyle name="Neutralny 2" xfId="50" xr:uid="{00000000-0005-0000-0000-000043000000}"/>
    <cellStyle name="Normalny" xfId="0" builtinId="0"/>
    <cellStyle name="Normalny 2" xfId="42" xr:uid="{00000000-0005-0000-0000-000045000000}"/>
    <cellStyle name="Obliczenia" xfId="11" builtinId="22" customBuiltin="1"/>
    <cellStyle name="Obliczenia 2" xfId="53" xr:uid="{00000000-0005-0000-0000-000047000000}"/>
    <cellStyle name="Suma" xfId="17" builtinId="25" customBuiltin="1"/>
    <cellStyle name="Suma 2" xfId="59" xr:uid="{00000000-0005-0000-0000-000049000000}"/>
    <cellStyle name="Tekst objaśnienia" xfId="16" builtinId="53" customBuiltin="1"/>
    <cellStyle name="Tekst objaśnienia 2" xfId="58" xr:uid="{00000000-0005-0000-0000-00004B000000}"/>
    <cellStyle name="Tekst ostrzeżenia" xfId="14" builtinId="11" customBuiltin="1"/>
    <cellStyle name="Tekst ostrzeżenia 2" xfId="56" xr:uid="{00000000-0005-0000-0000-00004D000000}"/>
    <cellStyle name="Tytuł" xfId="1" builtinId="15" customBuiltin="1"/>
    <cellStyle name="Tytuł 2" xfId="43" xr:uid="{00000000-0005-0000-0000-00004F000000}"/>
    <cellStyle name="Uwaga" xfId="15" builtinId="10" customBuiltin="1"/>
    <cellStyle name="Uwaga 2" xfId="57" xr:uid="{00000000-0005-0000-0000-000051000000}"/>
    <cellStyle name="Zły" xfId="7" builtinId="27" customBuiltin="1"/>
    <cellStyle name="Zły 2" xfId="49" xr:uid="{00000000-0005-0000-0000-00005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4"/>
  <sheetViews>
    <sheetView tabSelected="1" workbookViewId="0">
      <selection activeCell="Q44" sqref="Q44"/>
    </sheetView>
  </sheetViews>
  <sheetFormatPr defaultRowHeight="14"/>
  <cols>
    <col min="1" max="1" width="9" customWidth="1"/>
    <col min="2" max="2" width="21" customWidth="1"/>
    <col min="3" max="3" width="10.75" style="8" customWidth="1"/>
    <col min="4" max="4" width="11.9140625" customWidth="1"/>
    <col min="5" max="5" width="11.58203125" customWidth="1"/>
    <col min="6" max="6" width="19.58203125" customWidth="1"/>
    <col min="7" max="7" width="15.08203125" customWidth="1"/>
    <col min="8" max="8" width="13.1640625" customWidth="1"/>
    <col min="9" max="9" width="12" customWidth="1"/>
    <col min="10" max="10" width="12.25" customWidth="1"/>
    <col min="11" max="11" width="22.4140625" customWidth="1"/>
    <col min="12" max="12" width="19" customWidth="1"/>
  </cols>
  <sheetData>
    <row r="1" spans="1:12" ht="91.5" customHeight="1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64</v>
      </c>
      <c r="G1" s="5" t="s">
        <v>65</v>
      </c>
      <c r="H1" s="5" t="s">
        <v>66</v>
      </c>
      <c r="I1" s="5" t="s">
        <v>67</v>
      </c>
      <c r="J1" s="5" t="s">
        <v>68</v>
      </c>
      <c r="K1" s="5" t="s">
        <v>69</v>
      </c>
      <c r="L1" s="5" t="s">
        <v>70</v>
      </c>
    </row>
    <row r="2" spans="1:12" s="3" customFormat="1">
      <c r="A2" s="2" t="s">
        <v>51</v>
      </c>
      <c r="B2" s="2"/>
      <c r="C2" s="6"/>
      <c r="D2" s="2">
        <v>42209</v>
      </c>
      <c r="E2" s="2">
        <v>34317</v>
      </c>
      <c r="F2" s="2">
        <v>33755</v>
      </c>
      <c r="G2" s="2">
        <v>562</v>
      </c>
      <c r="H2" s="2">
        <v>1</v>
      </c>
      <c r="I2" s="2">
        <v>0</v>
      </c>
      <c r="J2" s="2">
        <v>121</v>
      </c>
      <c r="K2" s="2">
        <v>0</v>
      </c>
      <c r="L2" s="2">
        <v>0</v>
      </c>
    </row>
    <row r="3" spans="1:12">
      <c r="A3" s="1" t="str">
        <f>"141101"</f>
        <v>141101</v>
      </c>
      <c r="B3" s="1" t="s">
        <v>5</v>
      </c>
      <c r="C3" s="7" t="s">
        <v>6</v>
      </c>
      <c r="D3" s="1">
        <v>8560</v>
      </c>
      <c r="E3" s="1">
        <v>7100</v>
      </c>
      <c r="F3" s="1">
        <v>7035</v>
      </c>
      <c r="G3" s="1">
        <v>65</v>
      </c>
      <c r="H3" s="1">
        <v>0</v>
      </c>
      <c r="I3" s="1">
        <v>0</v>
      </c>
      <c r="J3" s="1">
        <v>15</v>
      </c>
      <c r="K3" s="1">
        <v>0</v>
      </c>
      <c r="L3" s="1">
        <v>0</v>
      </c>
    </row>
    <row r="4" spans="1:12">
      <c r="A4" s="1" t="str">
        <f>"141102"</f>
        <v>141102</v>
      </c>
      <c r="B4" s="1" t="s">
        <v>7</v>
      </c>
      <c r="C4" s="7" t="s">
        <v>6</v>
      </c>
      <c r="D4" s="1">
        <v>2640</v>
      </c>
      <c r="E4" s="1">
        <v>2104</v>
      </c>
      <c r="F4" s="1">
        <v>2014</v>
      </c>
      <c r="G4" s="1">
        <v>90</v>
      </c>
      <c r="H4" s="1">
        <v>0</v>
      </c>
      <c r="I4" s="1">
        <v>0</v>
      </c>
      <c r="J4" s="1">
        <v>15</v>
      </c>
      <c r="K4" s="1">
        <v>0</v>
      </c>
      <c r="L4" s="1">
        <v>0</v>
      </c>
    </row>
    <row r="5" spans="1:12">
      <c r="A5" s="1" t="str">
        <f>"141103"</f>
        <v>141103</v>
      </c>
      <c r="B5" s="1" t="s">
        <v>8</v>
      </c>
      <c r="C5" s="7" t="s">
        <v>6</v>
      </c>
      <c r="D5" s="1">
        <v>4977</v>
      </c>
      <c r="E5" s="1">
        <v>3991</v>
      </c>
      <c r="F5" s="1">
        <v>3947</v>
      </c>
      <c r="G5" s="1">
        <v>44</v>
      </c>
      <c r="H5" s="1">
        <v>0</v>
      </c>
      <c r="I5" s="1">
        <v>0</v>
      </c>
      <c r="J5" s="1">
        <v>11</v>
      </c>
      <c r="K5" s="1">
        <v>0</v>
      </c>
      <c r="L5" s="1">
        <v>0</v>
      </c>
    </row>
    <row r="6" spans="1:12">
      <c r="A6" s="1" t="str">
        <f>"141104"</f>
        <v>141104</v>
      </c>
      <c r="B6" s="1" t="s">
        <v>9</v>
      </c>
      <c r="C6" s="7" t="s">
        <v>6</v>
      </c>
      <c r="D6" s="1">
        <v>5998</v>
      </c>
      <c r="E6" s="1">
        <v>4841</v>
      </c>
      <c r="F6" s="1">
        <v>4811</v>
      </c>
      <c r="G6" s="1">
        <v>30</v>
      </c>
      <c r="H6" s="1">
        <v>0</v>
      </c>
      <c r="I6" s="1">
        <v>0</v>
      </c>
      <c r="J6" s="1">
        <v>17</v>
      </c>
      <c r="K6" s="1">
        <v>0</v>
      </c>
      <c r="L6" s="1">
        <v>0</v>
      </c>
    </row>
    <row r="7" spans="1:12">
      <c r="A7" s="1" t="str">
        <f>"141105"</f>
        <v>141105</v>
      </c>
      <c r="B7" s="1" t="s">
        <v>10</v>
      </c>
      <c r="C7" s="7" t="s">
        <v>6</v>
      </c>
      <c r="D7" s="1">
        <v>1659</v>
      </c>
      <c r="E7" s="1">
        <v>1341</v>
      </c>
      <c r="F7" s="1">
        <v>1306</v>
      </c>
      <c r="G7" s="1">
        <v>35</v>
      </c>
      <c r="H7" s="1">
        <v>0</v>
      </c>
      <c r="I7" s="1">
        <v>0</v>
      </c>
      <c r="J7" s="1">
        <v>7</v>
      </c>
      <c r="K7" s="1">
        <v>0</v>
      </c>
      <c r="L7" s="1">
        <v>0</v>
      </c>
    </row>
    <row r="8" spans="1:12">
      <c r="A8" s="1" t="str">
        <f>"141106"</f>
        <v>141106</v>
      </c>
      <c r="B8" s="1" t="s">
        <v>11</v>
      </c>
      <c r="C8" s="7" t="s">
        <v>6</v>
      </c>
      <c r="D8" s="1">
        <v>4938</v>
      </c>
      <c r="E8" s="1">
        <v>4056</v>
      </c>
      <c r="F8" s="1">
        <v>3999</v>
      </c>
      <c r="G8" s="1">
        <v>57</v>
      </c>
      <c r="H8" s="1">
        <v>0</v>
      </c>
      <c r="I8" s="1">
        <v>0</v>
      </c>
      <c r="J8" s="1">
        <v>11</v>
      </c>
      <c r="K8" s="1">
        <v>0</v>
      </c>
      <c r="L8" s="1">
        <v>0</v>
      </c>
    </row>
    <row r="9" spans="1:12">
      <c r="A9" s="1" t="str">
        <f>"141107"</f>
        <v>141107</v>
      </c>
      <c r="B9" s="1" t="s">
        <v>12</v>
      </c>
      <c r="C9" s="7" t="s">
        <v>6</v>
      </c>
      <c r="D9" s="1">
        <v>4322</v>
      </c>
      <c r="E9" s="1">
        <v>3507</v>
      </c>
      <c r="F9" s="1">
        <v>3393</v>
      </c>
      <c r="G9" s="1">
        <v>114</v>
      </c>
      <c r="H9" s="1">
        <v>0</v>
      </c>
      <c r="I9" s="1">
        <v>0</v>
      </c>
      <c r="J9" s="1">
        <v>14</v>
      </c>
      <c r="K9" s="1">
        <v>0</v>
      </c>
      <c r="L9" s="1">
        <v>0</v>
      </c>
    </row>
    <row r="10" spans="1:12">
      <c r="A10" s="1" t="str">
        <f>"141108"</f>
        <v>141108</v>
      </c>
      <c r="B10" s="1" t="s">
        <v>13</v>
      </c>
      <c r="C10" s="7" t="s">
        <v>6</v>
      </c>
      <c r="D10" s="1">
        <v>2517</v>
      </c>
      <c r="E10" s="1">
        <v>2045</v>
      </c>
      <c r="F10" s="1">
        <v>1998</v>
      </c>
      <c r="G10" s="1">
        <v>47</v>
      </c>
      <c r="H10" s="1">
        <v>0</v>
      </c>
      <c r="I10" s="1">
        <v>0</v>
      </c>
      <c r="J10" s="1">
        <v>9</v>
      </c>
      <c r="K10" s="1">
        <v>0</v>
      </c>
      <c r="L10" s="1">
        <v>0</v>
      </c>
    </row>
    <row r="11" spans="1:12">
      <c r="A11" s="1" t="str">
        <f>"141109"</f>
        <v>141109</v>
      </c>
      <c r="B11" s="1" t="s">
        <v>14</v>
      </c>
      <c r="C11" s="7" t="s">
        <v>6</v>
      </c>
      <c r="D11" s="1">
        <v>3027</v>
      </c>
      <c r="E11" s="1">
        <v>2446</v>
      </c>
      <c r="F11" s="1">
        <v>2415</v>
      </c>
      <c r="G11" s="1">
        <v>31</v>
      </c>
      <c r="H11" s="1">
        <v>0</v>
      </c>
      <c r="I11" s="1">
        <v>0</v>
      </c>
      <c r="J11" s="1">
        <v>10</v>
      </c>
      <c r="K11" s="1">
        <v>0</v>
      </c>
      <c r="L11" s="1">
        <v>0</v>
      </c>
    </row>
    <row r="12" spans="1:12">
      <c r="A12" s="1" t="str">
        <f>"141110"</f>
        <v>141110</v>
      </c>
      <c r="B12" s="1" t="s">
        <v>15</v>
      </c>
      <c r="C12" s="7" t="s">
        <v>6</v>
      </c>
      <c r="D12" s="1">
        <v>3571</v>
      </c>
      <c r="E12" s="1">
        <v>2886</v>
      </c>
      <c r="F12" s="1">
        <v>2837</v>
      </c>
      <c r="G12" s="1">
        <v>49</v>
      </c>
      <c r="H12" s="1">
        <v>1</v>
      </c>
      <c r="I12" s="1">
        <v>0</v>
      </c>
      <c r="J12" s="1">
        <v>12</v>
      </c>
      <c r="K12" s="1">
        <v>0</v>
      </c>
      <c r="L12" s="1">
        <v>0</v>
      </c>
    </row>
    <row r="13" spans="1:12" s="3" customFormat="1">
      <c r="A13" s="2" t="s">
        <v>50</v>
      </c>
      <c r="B13" s="2"/>
      <c r="C13" s="6"/>
      <c r="D13" s="2">
        <v>88046</v>
      </c>
      <c r="E13" s="2">
        <v>69821</v>
      </c>
      <c r="F13" s="2">
        <v>68780</v>
      </c>
      <c r="G13" s="2">
        <v>1041</v>
      </c>
      <c r="H13" s="2">
        <v>3</v>
      </c>
      <c r="I13" s="2">
        <v>0</v>
      </c>
      <c r="J13" s="2">
        <v>286</v>
      </c>
      <c r="K13" s="2">
        <v>0</v>
      </c>
      <c r="L13" s="2">
        <v>0</v>
      </c>
    </row>
    <row r="14" spans="1:12">
      <c r="A14" s="1" t="str">
        <f>"141501"</f>
        <v>141501</v>
      </c>
      <c r="B14" s="1" t="s">
        <v>16</v>
      </c>
      <c r="C14" s="7" t="s">
        <v>17</v>
      </c>
      <c r="D14" s="1">
        <v>6112</v>
      </c>
      <c r="E14" s="1">
        <v>4974</v>
      </c>
      <c r="F14" s="1">
        <v>4918</v>
      </c>
      <c r="G14" s="1">
        <v>56</v>
      </c>
      <c r="H14" s="1">
        <v>0</v>
      </c>
      <c r="I14" s="1">
        <v>0</v>
      </c>
      <c r="J14" s="1">
        <v>29</v>
      </c>
      <c r="K14" s="1">
        <v>0</v>
      </c>
      <c r="L14" s="1">
        <v>0</v>
      </c>
    </row>
    <row r="15" spans="1:12">
      <c r="A15" s="1" t="str">
        <f>"141502"</f>
        <v>141502</v>
      </c>
      <c r="B15" s="1" t="s">
        <v>18</v>
      </c>
      <c r="C15" s="7" t="s">
        <v>17</v>
      </c>
      <c r="D15" s="1">
        <v>2373</v>
      </c>
      <c r="E15" s="1">
        <v>1908</v>
      </c>
      <c r="F15" s="1">
        <v>1893</v>
      </c>
      <c r="G15" s="1">
        <v>15</v>
      </c>
      <c r="H15" s="1">
        <v>0</v>
      </c>
      <c r="I15" s="1">
        <v>0</v>
      </c>
      <c r="J15" s="1">
        <v>6</v>
      </c>
      <c r="K15" s="1">
        <v>0</v>
      </c>
      <c r="L15" s="1">
        <v>0</v>
      </c>
    </row>
    <row r="16" spans="1:12">
      <c r="A16" s="1" t="str">
        <f>"141503"</f>
        <v>141503</v>
      </c>
      <c r="B16" s="1" t="s">
        <v>19</v>
      </c>
      <c r="C16" s="7" t="s">
        <v>17</v>
      </c>
      <c r="D16" s="1">
        <v>4915</v>
      </c>
      <c r="E16" s="1">
        <v>3961</v>
      </c>
      <c r="F16" s="1">
        <v>3879</v>
      </c>
      <c r="G16" s="1">
        <v>82</v>
      </c>
      <c r="H16" s="1">
        <v>0</v>
      </c>
      <c r="I16" s="1">
        <v>0</v>
      </c>
      <c r="J16" s="1">
        <v>14</v>
      </c>
      <c r="K16" s="1">
        <v>0</v>
      </c>
      <c r="L16" s="1">
        <v>0</v>
      </c>
    </row>
    <row r="17" spans="1:12">
      <c r="A17" s="1" t="str">
        <f>"141504"</f>
        <v>141504</v>
      </c>
      <c r="B17" s="1" t="s">
        <v>20</v>
      </c>
      <c r="C17" s="7" t="s">
        <v>17</v>
      </c>
      <c r="D17" s="1">
        <v>8049</v>
      </c>
      <c r="E17" s="1">
        <v>6431</v>
      </c>
      <c r="F17" s="1">
        <v>6317</v>
      </c>
      <c r="G17" s="1">
        <v>114</v>
      </c>
      <c r="H17" s="1">
        <v>1</v>
      </c>
      <c r="I17" s="1">
        <v>0</v>
      </c>
      <c r="J17" s="1">
        <v>26</v>
      </c>
      <c r="K17" s="1">
        <v>0</v>
      </c>
      <c r="L17" s="1">
        <v>0</v>
      </c>
    </row>
    <row r="18" spans="1:12">
      <c r="A18" s="1" t="str">
        <f>"141505"</f>
        <v>141505</v>
      </c>
      <c r="B18" s="1" t="s">
        <v>21</v>
      </c>
      <c r="C18" s="7" t="s">
        <v>17</v>
      </c>
      <c r="D18" s="1">
        <v>11062</v>
      </c>
      <c r="E18" s="1">
        <v>8829</v>
      </c>
      <c r="F18" s="1">
        <v>8759</v>
      </c>
      <c r="G18" s="1">
        <v>70</v>
      </c>
      <c r="H18" s="1">
        <v>0</v>
      </c>
      <c r="I18" s="1">
        <v>0</v>
      </c>
      <c r="J18" s="1">
        <v>44</v>
      </c>
      <c r="K18" s="1">
        <v>0</v>
      </c>
      <c r="L18" s="1">
        <v>0</v>
      </c>
    </row>
    <row r="19" spans="1:12">
      <c r="A19" s="1" t="str">
        <f>"141506"</f>
        <v>141506</v>
      </c>
      <c r="B19" s="1" t="s">
        <v>22</v>
      </c>
      <c r="C19" s="7" t="s">
        <v>17</v>
      </c>
      <c r="D19" s="1">
        <v>9919</v>
      </c>
      <c r="E19" s="1">
        <v>7672</v>
      </c>
      <c r="F19" s="1">
        <v>7569</v>
      </c>
      <c r="G19" s="1">
        <v>103</v>
      </c>
      <c r="H19" s="1">
        <v>0</v>
      </c>
      <c r="I19" s="1">
        <v>0</v>
      </c>
      <c r="J19" s="1">
        <v>29</v>
      </c>
      <c r="K19" s="1">
        <v>0</v>
      </c>
      <c r="L19" s="1">
        <v>0</v>
      </c>
    </row>
    <row r="20" spans="1:12">
      <c r="A20" s="1" t="str">
        <f>"141507"</f>
        <v>141507</v>
      </c>
      <c r="B20" s="1" t="s">
        <v>23</v>
      </c>
      <c r="C20" s="7" t="s">
        <v>17</v>
      </c>
      <c r="D20" s="1">
        <v>8254</v>
      </c>
      <c r="E20" s="1">
        <v>6491</v>
      </c>
      <c r="F20" s="1">
        <v>6436</v>
      </c>
      <c r="G20" s="1">
        <v>55</v>
      </c>
      <c r="H20" s="1">
        <v>0</v>
      </c>
      <c r="I20" s="1">
        <v>0</v>
      </c>
      <c r="J20" s="1">
        <v>18</v>
      </c>
      <c r="K20" s="1">
        <v>0</v>
      </c>
      <c r="L20" s="1">
        <v>0</v>
      </c>
    </row>
    <row r="21" spans="1:12">
      <c r="A21" s="1" t="str">
        <f>"141508"</f>
        <v>141508</v>
      </c>
      <c r="B21" s="1" t="s">
        <v>24</v>
      </c>
      <c r="C21" s="7" t="s">
        <v>17</v>
      </c>
      <c r="D21" s="1">
        <v>10088</v>
      </c>
      <c r="E21" s="1">
        <v>8045</v>
      </c>
      <c r="F21" s="1">
        <v>7971</v>
      </c>
      <c r="G21" s="1">
        <v>74</v>
      </c>
      <c r="H21" s="1">
        <v>0</v>
      </c>
      <c r="I21" s="1">
        <v>0</v>
      </c>
      <c r="J21" s="1">
        <v>37</v>
      </c>
      <c r="K21" s="1">
        <v>0</v>
      </c>
      <c r="L21" s="1">
        <v>0</v>
      </c>
    </row>
    <row r="22" spans="1:12">
      <c r="A22" s="1" t="str">
        <f>"141509"</f>
        <v>141509</v>
      </c>
      <c r="B22" s="1" t="s">
        <v>25</v>
      </c>
      <c r="C22" s="7" t="s">
        <v>17</v>
      </c>
      <c r="D22" s="1">
        <v>10907</v>
      </c>
      <c r="E22" s="1">
        <v>8697</v>
      </c>
      <c r="F22" s="1">
        <v>8473</v>
      </c>
      <c r="G22" s="1">
        <v>224</v>
      </c>
      <c r="H22" s="1">
        <v>2</v>
      </c>
      <c r="I22" s="1">
        <v>0</v>
      </c>
      <c r="J22" s="1">
        <v>37</v>
      </c>
      <c r="K22" s="1">
        <v>0</v>
      </c>
      <c r="L22" s="1">
        <v>0</v>
      </c>
    </row>
    <row r="23" spans="1:12">
      <c r="A23" s="1" t="str">
        <f>"141510"</f>
        <v>141510</v>
      </c>
      <c r="B23" s="1" t="s">
        <v>26</v>
      </c>
      <c r="C23" s="7" t="s">
        <v>17</v>
      </c>
      <c r="D23" s="1">
        <v>11796</v>
      </c>
      <c r="E23" s="1">
        <v>9130</v>
      </c>
      <c r="F23" s="1">
        <v>8947</v>
      </c>
      <c r="G23" s="1">
        <v>183</v>
      </c>
      <c r="H23" s="1">
        <v>0</v>
      </c>
      <c r="I23" s="1">
        <v>0</v>
      </c>
      <c r="J23" s="1">
        <v>32</v>
      </c>
      <c r="K23" s="1">
        <v>0</v>
      </c>
      <c r="L23" s="1">
        <v>0</v>
      </c>
    </row>
    <row r="24" spans="1:12">
      <c r="A24" s="1" t="str">
        <f>"141511"</f>
        <v>141511</v>
      </c>
      <c r="B24" s="1" t="s">
        <v>27</v>
      </c>
      <c r="C24" s="7" t="s">
        <v>17</v>
      </c>
      <c r="D24" s="1">
        <v>4571</v>
      </c>
      <c r="E24" s="1">
        <v>3683</v>
      </c>
      <c r="F24" s="1">
        <v>3618</v>
      </c>
      <c r="G24" s="1">
        <v>65</v>
      </c>
      <c r="H24" s="1">
        <v>0</v>
      </c>
      <c r="I24" s="1">
        <v>0</v>
      </c>
      <c r="J24" s="1">
        <v>14</v>
      </c>
      <c r="K24" s="1">
        <v>0</v>
      </c>
      <c r="L24" s="1">
        <v>0</v>
      </c>
    </row>
    <row r="25" spans="1:12" s="3" customFormat="1">
      <c r="A25" s="2" t="s">
        <v>52</v>
      </c>
      <c r="B25" s="2"/>
      <c r="C25" s="6"/>
      <c r="D25" s="2">
        <v>67824</v>
      </c>
      <c r="E25" s="2">
        <v>55738</v>
      </c>
      <c r="F25" s="2">
        <v>54909</v>
      </c>
      <c r="G25" s="2">
        <v>829</v>
      </c>
      <c r="H25" s="2">
        <v>3</v>
      </c>
      <c r="I25" s="2">
        <v>0</v>
      </c>
      <c r="J25" s="2">
        <v>145</v>
      </c>
      <c r="K25" s="2">
        <v>0</v>
      </c>
      <c r="L25" s="2">
        <v>0</v>
      </c>
    </row>
    <row r="26" spans="1:12">
      <c r="A26" s="1" t="str">
        <f>"141601"</f>
        <v>141601</v>
      </c>
      <c r="B26" s="1" t="s">
        <v>28</v>
      </c>
      <c r="C26" s="7" t="s">
        <v>29</v>
      </c>
      <c r="D26" s="1">
        <v>20437</v>
      </c>
      <c r="E26" s="1">
        <v>17022</v>
      </c>
      <c r="F26" s="1">
        <v>16836</v>
      </c>
      <c r="G26" s="1">
        <v>186</v>
      </c>
      <c r="H26" s="1">
        <v>1</v>
      </c>
      <c r="I26" s="1">
        <v>0</v>
      </c>
      <c r="J26" s="1">
        <v>43</v>
      </c>
      <c r="K26" s="1">
        <v>0</v>
      </c>
      <c r="L26" s="1">
        <v>0</v>
      </c>
    </row>
    <row r="27" spans="1:12">
      <c r="A27" s="1" t="str">
        <f>"141602"</f>
        <v>141602</v>
      </c>
      <c r="B27" s="1" t="s">
        <v>30</v>
      </c>
      <c r="C27" s="7" t="s">
        <v>29</v>
      </c>
      <c r="D27" s="1">
        <v>3891</v>
      </c>
      <c r="E27" s="1">
        <v>3204</v>
      </c>
      <c r="F27" s="1">
        <v>3127</v>
      </c>
      <c r="G27" s="1">
        <v>77</v>
      </c>
      <c r="H27" s="1">
        <v>0</v>
      </c>
      <c r="I27" s="1">
        <v>0</v>
      </c>
      <c r="J27" s="1">
        <v>6</v>
      </c>
      <c r="K27" s="1">
        <v>0</v>
      </c>
      <c r="L27" s="1">
        <v>0</v>
      </c>
    </row>
    <row r="28" spans="1:12">
      <c r="A28" s="1" t="str">
        <f>"141603"</f>
        <v>141603</v>
      </c>
      <c r="B28" s="1" t="s">
        <v>31</v>
      </c>
      <c r="C28" s="7" t="s">
        <v>29</v>
      </c>
      <c r="D28" s="1">
        <v>2374</v>
      </c>
      <c r="E28" s="1">
        <v>1979</v>
      </c>
      <c r="F28" s="1">
        <v>1956</v>
      </c>
      <c r="G28" s="1">
        <v>23</v>
      </c>
      <c r="H28" s="1">
        <v>0</v>
      </c>
      <c r="I28" s="1">
        <v>0</v>
      </c>
      <c r="J28" s="1">
        <v>9</v>
      </c>
      <c r="K28" s="1">
        <v>0</v>
      </c>
      <c r="L28" s="1">
        <v>0</v>
      </c>
    </row>
    <row r="29" spans="1:12">
      <c r="A29" s="1" t="str">
        <f>"141604"</f>
        <v>141604</v>
      </c>
      <c r="B29" s="1" t="s">
        <v>32</v>
      </c>
      <c r="C29" s="7" t="s">
        <v>29</v>
      </c>
      <c r="D29" s="1">
        <v>2646</v>
      </c>
      <c r="E29" s="1">
        <v>2201</v>
      </c>
      <c r="F29" s="1">
        <v>2111</v>
      </c>
      <c r="G29" s="1">
        <v>90</v>
      </c>
      <c r="H29" s="1">
        <v>2</v>
      </c>
      <c r="I29" s="1">
        <v>0</v>
      </c>
      <c r="J29" s="1">
        <v>4</v>
      </c>
      <c r="K29" s="1">
        <v>0</v>
      </c>
      <c r="L29" s="1">
        <v>0</v>
      </c>
    </row>
    <row r="30" spans="1:12">
      <c r="A30" s="1" t="str">
        <f>"141605"</f>
        <v>141605</v>
      </c>
      <c r="B30" s="1" t="s">
        <v>33</v>
      </c>
      <c r="C30" s="7" t="s">
        <v>29</v>
      </c>
      <c r="D30" s="1">
        <v>10868</v>
      </c>
      <c r="E30" s="1">
        <v>8960</v>
      </c>
      <c r="F30" s="1">
        <v>8883</v>
      </c>
      <c r="G30" s="1">
        <v>77</v>
      </c>
      <c r="H30" s="1">
        <v>0</v>
      </c>
      <c r="I30" s="1">
        <v>0</v>
      </c>
      <c r="J30" s="1">
        <v>22</v>
      </c>
      <c r="K30" s="1">
        <v>0</v>
      </c>
      <c r="L30" s="1">
        <v>0</v>
      </c>
    </row>
    <row r="31" spans="1:12">
      <c r="A31" s="1" t="str">
        <f>"141606"</f>
        <v>141606</v>
      </c>
      <c r="B31" s="1" t="s">
        <v>34</v>
      </c>
      <c r="C31" s="7" t="s">
        <v>29</v>
      </c>
      <c r="D31" s="1">
        <v>2485</v>
      </c>
      <c r="E31" s="1">
        <v>2109</v>
      </c>
      <c r="F31" s="1">
        <v>2066</v>
      </c>
      <c r="G31" s="1">
        <v>43</v>
      </c>
      <c r="H31" s="1">
        <v>0</v>
      </c>
      <c r="I31" s="1">
        <v>0</v>
      </c>
      <c r="J31" s="1">
        <v>8</v>
      </c>
      <c r="K31" s="1">
        <v>0</v>
      </c>
      <c r="L31" s="1">
        <v>0</v>
      </c>
    </row>
    <row r="32" spans="1:12">
      <c r="A32" s="1" t="str">
        <f>"141607"</f>
        <v>141607</v>
      </c>
      <c r="B32" s="1" t="s">
        <v>35</v>
      </c>
      <c r="C32" s="7" t="s">
        <v>29</v>
      </c>
      <c r="D32" s="1">
        <v>12452</v>
      </c>
      <c r="E32" s="1">
        <v>10046</v>
      </c>
      <c r="F32" s="1">
        <v>9906</v>
      </c>
      <c r="G32" s="1">
        <v>140</v>
      </c>
      <c r="H32" s="1">
        <v>0</v>
      </c>
      <c r="I32" s="1">
        <v>0</v>
      </c>
      <c r="J32" s="1">
        <v>26</v>
      </c>
      <c r="K32" s="1">
        <v>0</v>
      </c>
      <c r="L32" s="1">
        <v>0</v>
      </c>
    </row>
    <row r="33" spans="1:12">
      <c r="A33" s="1" t="str">
        <f>"141608"</f>
        <v>141608</v>
      </c>
      <c r="B33" s="1" t="s">
        <v>36</v>
      </c>
      <c r="C33" s="7" t="s">
        <v>29</v>
      </c>
      <c r="D33" s="1">
        <v>3629</v>
      </c>
      <c r="E33" s="1">
        <v>2838</v>
      </c>
      <c r="F33" s="1">
        <v>2812</v>
      </c>
      <c r="G33" s="1">
        <v>26</v>
      </c>
      <c r="H33" s="1">
        <v>0</v>
      </c>
      <c r="I33" s="1">
        <v>0</v>
      </c>
      <c r="J33" s="1">
        <v>9</v>
      </c>
      <c r="K33" s="1">
        <v>0</v>
      </c>
      <c r="L33" s="1">
        <v>0</v>
      </c>
    </row>
    <row r="34" spans="1:12">
      <c r="A34" s="1" t="str">
        <f>"141609"</f>
        <v>141609</v>
      </c>
      <c r="B34" s="1" t="s">
        <v>37</v>
      </c>
      <c r="C34" s="7" t="s">
        <v>29</v>
      </c>
      <c r="D34" s="1">
        <v>1552</v>
      </c>
      <c r="E34" s="1">
        <v>1260</v>
      </c>
      <c r="F34" s="1">
        <v>1236</v>
      </c>
      <c r="G34" s="1">
        <v>24</v>
      </c>
      <c r="H34" s="1">
        <v>0</v>
      </c>
      <c r="I34" s="1">
        <v>0</v>
      </c>
      <c r="J34" s="1">
        <v>5</v>
      </c>
      <c r="K34" s="1">
        <v>0</v>
      </c>
      <c r="L34" s="1">
        <v>0</v>
      </c>
    </row>
    <row r="35" spans="1:12">
      <c r="A35" s="1" t="str">
        <f>"141610"</f>
        <v>141610</v>
      </c>
      <c r="B35" s="1" t="s">
        <v>38</v>
      </c>
      <c r="C35" s="7" t="s">
        <v>29</v>
      </c>
      <c r="D35" s="1">
        <v>4070</v>
      </c>
      <c r="E35" s="1">
        <v>3312</v>
      </c>
      <c r="F35" s="1">
        <v>3246</v>
      </c>
      <c r="G35" s="1">
        <v>66</v>
      </c>
      <c r="H35" s="1">
        <v>0</v>
      </c>
      <c r="I35" s="1">
        <v>0</v>
      </c>
      <c r="J35" s="1">
        <v>3</v>
      </c>
      <c r="K35" s="1">
        <v>0</v>
      </c>
      <c r="L35" s="1">
        <v>0</v>
      </c>
    </row>
    <row r="36" spans="1:12">
      <c r="A36" s="1" t="str">
        <f>"141611"</f>
        <v>141611</v>
      </c>
      <c r="B36" s="1" t="s">
        <v>39</v>
      </c>
      <c r="C36" s="7" t="s">
        <v>29</v>
      </c>
      <c r="D36" s="1">
        <v>3420</v>
      </c>
      <c r="E36" s="1">
        <v>2807</v>
      </c>
      <c r="F36" s="1">
        <v>2730</v>
      </c>
      <c r="G36" s="1">
        <v>77</v>
      </c>
      <c r="H36" s="1">
        <v>0</v>
      </c>
      <c r="I36" s="1">
        <v>0</v>
      </c>
      <c r="J36" s="1">
        <v>10</v>
      </c>
      <c r="K36" s="1">
        <v>0</v>
      </c>
      <c r="L36" s="1">
        <v>0</v>
      </c>
    </row>
    <row r="37" spans="1:12" s="3" customFormat="1">
      <c r="A37" s="2" t="s">
        <v>63</v>
      </c>
      <c r="B37" s="2"/>
      <c r="C37" s="6"/>
      <c r="D37" s="2">
        <v>49810</v>
      </c>
      <c r="E37" s="2">
        <v>40214</v>
      </c>
      <c r="F37" s="2">
        <v>39196</v>
      </c>
      <c r="G37" s="2">
        <v>1018</v>
      </c>
      <c r="H37" s="2">
        <v>2</v>
      </c>
      <c r="I37" s="2">
        <v>0</v>
      </c>
      <c r="J37" s="2">
        <v>212</v>
      </c>
      <c r="K37" s="2">
        <v>0</v>
      </c>
      <c r="L37" s="2">
        <v>0</v>
      </c>
    </row>
    <row r="38" spans="1:12">
      <c r="A38" s="1" t="str">
        <f>"142201"</f>
        <v>142201</v>
      </c>
      <c r="B38" s="1" t="s">
        <v>55</v>
      </c>
      <c r="C38" s="7" t="s">
        <v>56</v>
      </c>
      <c r="D38" s="1">
        <v>3556</v>
      </c>
      <c r="E38" s="1">
        <v>2861</v>
      </c>
      <c r="F38" s="1">
        <v>2835</v>
      </c>
      <c r="G38" s="1">
        <v>26</v>
      </c>
      <c r="H38" s="1">
        <v>0</v>
      </c>
      <c r="I38" s="1">
        <v>0</v>
      </c>
      <c r="J38" s="1">
        <v>21</v>
      </c>
      <c r="K38" s="1">
        <v>0</v>
      </c>
      <c r="L38" s="1">
        <v>0</v>
      </c>
    </row>
    <row r="39" spans="1:12">
      <c r="A39" s="1" t="str">
        <f>"142202"</f>
        <v>142202</v>
      </c>
      <c r="B39" s="1" t="s">
        <v>57</v>
      </c>
      <c r="C39" s="7" t="s">
        <v>56</v>
      </c>
      <c r="D39" s="1">
        <v>4608</v>
      </c>
      <c r="E39" s="1">
        <v>3737</v>
      </c>
      <c r="F39" s="1">
        <v>3617</v>
      </c>
      <c r="G39" s="1">
        <v>120</v>
      </c>
      <c r="H39" s="1">
        <v>0</v>
      </c>
      <c r="I39" s="1">
        <v>0</v>
      </c>
      <c r="J39" s="1">
        <v>90</v>
      </c>
      <c r="K39" s="1">
        <v>0</v>
      </c>
      <c r="L39" s="1">
        <v>0</v>
      </c>
    </row>
    <row r="40" spans="1:12">
      <c r="A40" s="1" t="str">
        <f>"142203"</f>
        <v>142203</v>
      </c>
      <c r="B40" s="1" t="s">
        <v>58</v>
      </c>
      <c r="C40" s="7" t="s">
        <v>56</v>
      </c>
      <c r="D40" s="1">
        <v>5108</v>
      </c>
      <c r="E40" s="1">
        <v>4058</v>
      </c>
      <c r="F40" s="1">
        <v>3894</v>
      </c>
      <c r="G40" s="1">
        <v>164</v>
      </c>
      <c r="H40" s="1">
        <v>0</v>
      </c>
      <c r="I40" s="1">
        <v>0</v>
      </c>
      <c r="J40" s="1">
        <v>7</v>
      </c>
      <c r="K40" s="1">
        <v>0</v>
      </c>
      <c r="L40" s="1">
        <v>0</v>
      </c>
    </row>
    <row r="41" spans="1:12">
      <c r="A41" s="1" t="str">
        <f>"142204"</f>
        <v>142204</v>
      </c>
      <c r="B41" s="1" t="s">
        <v>59</v>
      </c>
      <c r="C41" s="7" t="s">
        <v>56</v>
      </c>
      <c r="D41" s="1">
        <v>23041</v>
      </c>
      <c r="E41" s="1">
        <v>18724</v>
      </c>
      <c r="F41" s="1">
        <v>18347</v>
      </c>
      <c r="G41" s="1">
        <v>377</v>
      </c>
      <c r="H41" s="1">
        <v>1</v>
      </c>
      <c r="I41" s="1">
        <v>0</v>
      </c>
      <c r="J41" s="1">
        <v>71</v>
      </c>
      <c r="K41" s="1">
        <v>0</v>
      </c>
      <c r="L41" s="1">
        <v>0</v>
      </c>
    </row>
    <row r="42" spans="1:12">
      <c r="A42" s="1" t="str">
        <f>"142205"</f>
        <v>142205</v>
      </c>
      <c r="B42" s="1" t="s">
        <v>60</v>
      </c>
      <c r="C42" s="7" t="s">
        <v>56</v>
      </c>
      <c r="D42" s="1">
        <v>4650</v>
      </c>
      <c r="E42" s="1">
        <v>3764</v>
      </c>
      <c r="F42" s="1">
        <v>3623</v>
      </c>
      <c r="G42" s="1">
        <v>141</v>
      </c>
      <c r="H42" s="1">
        <v>0</v>
      </c>
      <c r="I42" s="1">
        <v>0</v>
      </c>
      <c r="J42" s="1">
        <v>11</v>
      </c>
      <c r="K42" s="1">
        <v>0</v>
      </c>
      <c r="L42" s="1">
        <v>0</v>
      </c>
    </row>
    <row r="43" spans="1:12">
      <c r="A43" s="1" t="str">
        <f>"142206"</f>
        <v>142206</v>
      </c>
      <c r="B43" s="1" t="s">
        <v>61</v>
      </c>
      <c r="C43" s="7" t="s">
        <v>56</v>
      </c>
      <c r="D43" s="1">
        <v>4063</v>
      </c>
      <c r="E43" s="1">
        <v>3193</v>
      </c>
      <c r="F43" s="1">
        <v>3150</v>
      </c>
      <c r="G43" s="1">
        <v>43</v>
      </c>
      <c r="H43" s="1">
        <v>0</v>
      </c>
      <c r="I43" s="1">
        <v>0</v>
      </c>
      <c r="J43" s="1">
        <v>4</v>
      </c>
      <c r="K43" s="1">
        <v>0</v>
      </c>
      <c r="L43" s="1">
        <v>0</v>
      </c>
    </row>
    <row r="44" spans="1:12">
      <c r="A44" s="1" t="str">
        <f>"142207"</f>
        <v>142207</v>
      </c>
      <c r="B44" s="1" t="s">
        <v>62</v>
      </c>
      <c r="C44" s="7" t="s">
        <v>56</v>
      </c>
      <c r="D44" s="1">
        <v>4784</v>
      </c>
      <c r="E44" s="1">
        <v>3877</v>
      </c>
      <c r="F44" s="1">
        <v>3730</v>
      </c>
      <c r="G44" s="1">
        <v>147</v>
      </c>
      <c r="H44" s="1">
        <v>1</v>
      </c>
      <c r="I44" s="1">
        <v>0</v>
      </c>
      <c r="J44" s="1">
        <v>8</v>
      </c>
      <c r="K44" s="1">
        <v>0</v>
      </c>
      <c r="L44" s="1">
        <v>0</v>
      </c>
    </row>
    <row r="45" spans="1:12" s="3" customFormat="1">
      <c r="A45" s="2" t="s">
        <v>53</v>
      </c>
      <c r="B45" s="2"/>
      <c r="C45" s="6"/>
      <c r="D45" s="2">
        <v>72790</v>
      </c>
      <c r="E45" s="2">
        <v>57787</v>
      </c>
      <c r="F45" s="2">
        <v>56710</v>
      </c>
      <c r="G45" s="2">
        <v>1077</v>
      </c>
      <c r="H45" s="2">
        <v>2</v>
      </c>
      <c r="I45" s="2">
        <v>3</v>
      </c>
      <c r="J45" s="2">
        <v>333</v>
      </c>
      <c r="K45" s="2">
        <v>0</v>
      </c>
      <c r="L45" s="2">
        <v>0</v>
      </c>
    </row>
    <row r="46" spans="1:12">
      <c r="A46" s="1" t="str">
        <f>"143501"</f>
        <v>143501</v>
      </c>
      <c r="B46" s="1" t="s">
        <v>40</v>
      </c>
      <c r="C46" s="7" t="s">
        <v>41</v>
      </c>
      <c r="D46" s="1">
        <v>8085</v>
      </c>
      <c r="E46" s="1">
        <v>6487</v>
      </c>
      <c r="F46" s="1">
        <v>6235</v>
      </c>
      <c r="G46" s="1">
        <v>252</v>
      </c>
      <c r="H46" s="1">
        <v>0</v>
      </c>
      <c r="I46" s="1">
        <v>2</v>
      </c>
      <c r="J46" s="1">
        <v>28</v>
      </c>
      <c r="K46" s="1">
        <v>0</v>
      </c>
      <c r="L46" s="1">
        <v>0</v>
      </c>
    </row>
    <row r="47" spans="1:12">
      <c r="A47" s="1" t="str">
        <f>"143502"</f>
        <v>143502</v>
      </c>
      <c r="B47" s="1" t="s">
        <v>42</v>
      </c>
      <c r="C47" s="7" t="s">
        <v>41</v>
      </c>
      <c r="D47" s="1">
        <v>7505</v>
      </c>
      <c r="E47" s="1">
        <v>6038</v>
      </c>
      <c r="F47" s="1">
        <v>5934</v>
      </c>
      <c r="G47" s="1">
        <v>104</v>
      </c>
      <c r="H47" s="1">
        <v>0</v>
      </c>
      <c r="I47" s="1">
        <v>0</v>
      </c>
      <c r="J47" s="1">
        <v>28</v>
      </c>
      <c r="K47" s="1">
        <v>0</v>
      </c>
      <c r="L47" s="1">
        <v>0</v>
      </c>
    </row>
    <row r="48" spans="1:12">
      <c r="A48" s="1" t="str">
        <f>"143503"</f>
        <v>143503</v>
      </c>
      <c r="B48" s="1" t="s">
        <v>43</v>
      </c>
      <c r="C48" s="7" t="s">
        <v>41</v>
      </c>
      <c r="D48" s="1">
        <v>6823</v>
      </c>
      <c r="E48" s="1">
        <v>5474</v>
      </c>
      <c r="F48" s="1">
        <v>5376</v>
      </c>
      <c r="G48" s="1">
        <v>98</v>
      </c>
      <c r="H48" s="1">
        <v>0</v>
      </c>
      <c r="I48" s="1">
        <v>0</v>
      </c>
      <c r="J48" s="1">
        <v>12</v>
      </c>
      <c r="K48" s="1">
        <v>0</v>
      </c>
      <c r="L48" s="1">
        <v>0</v>
      </c>
    </row>
    <row r="49" spans="1:12">
      <c r="A49" s="1" t="str">
        <f>"143504"</f>
        <v>143504</v>
      </c>
      <c r="B49" s="1" t="s">
        <v>44</v>
      </c>
      <c r="C49" s="7" t="s">
        <v>41</v>
      </c>
      <c r="D49" s="1">
        <v>5625</v>
      </c>
      <c r="E49" s="1">
        <v>4427</v>
      </c>
      <c r="F49" s="1">
        <v>4315</v>
      </c>
      <c r="G49" s="1">
        <v>112</v>
      </c>
      <c r="H49" s="1">
        <v>1</v>
      </c>
      <c r="I49" s="1">
        <v>0</v>
      </c>
      <c r="J49" s="1">
        <v>17</v>
      </c>
      <c r="K49" s="1">
        <v>0</v>
      </c>
      <c r="L49" s="1">
        <v>0</v>
      </c>
    </row>
    <row r="50" spans="1:12">
      <c r="A50" s="1" t="str">
        <f>"143505"</f>
        <v>143505</v>
      </c>
      <c r="B50" s="1" t="s">
        <v>45</v>
      </c>
      <c r="C50" s="7" t="s">
        <v>41</v>
      </c>
      <c r="D50" s="1">
        <v>38543</v>
      </c>
      <c r="E50" s="1">
        <v>30637</v>
      </c>
      <c r="F50" s="1">
        <v>30281</v>
      </c>
      <c r="G50" s="1">
        <v>356</v>
      </c>
      <c r="H50" s="1">
        <v>1</v>
      </c>
      <c r="I50" s="1">
        <v>0</v>
      </c>
      <c r="J50" s="1">
        <v>87</v>
      </c>
      <c r="K50" s="1">
        <v>0</v>
      </c>
      <c r="L50" s="1">
        <v>0</v>
      </c>
    </row>
    <row r="51" spans="1:12">
      <c r="A51" s="1" t="str">
        <f>"143506"</f>
        <v>143506</v>
      </c>
      <c r="B51" s="1" t="s">
        <v>46</v>
      </c>
      <c r="C51" s="7" t="s">
        <v>41</v>
      </c>
      <c r="D51" s="1">
        <v>6209</v>
      </c>
      <c r="E51" s="1">
        <v>4724</v>
      </c>
      <c r="F51" s="1">
        <v>4569</v>
      </c>
      <c r="G51" s="1">
        <v>155</v>
      </c>
      <c r="H51" s="1">
        <v>0</v>
      </c>
      <c r="I51" s="1">
        <v>1</v>
      </c>
      <c r="J51" s="1">
        <v>161</v>
      </c>
      <c r="K51" s="1">
        <v>0</v>
      </c>
      <c r="L51" s="1">
        <v>0</v>
      </c>
    </row>
    <row r="52" spans="1:12" s="3" customFormat="1">
      <c r="A52" s="2" t="s">
        <v>54</v>
      </c>
      <c r="B52" s="2"/>
      <c r="C52" s="6"/>
      <c r="D52" s="1"/>
      <c r="E52" s="1"/>
      <c r="F52" s="1"/>
      <c r="G52" s="1"/>
      <c r="H52" s="1"/>
      <c r="I52" s="1"/>
      <c r="J52" s="1"/>
      <c r="K52" s="1"/>
      <c r="L52" s="1"/>
    </row>
    <row r="53" spans="1:12">
      <c r="A53" s="1" t="str">
        <f>"146101"</f>
        <v>146101</v>
      </c>
      <c r="B53" s="1" t="s">
        <v>47</v>
      </c>
      <c r="C53" s="7" t="s">
        <v>48</v>
      </c>
      <c r="D53" s="1">
        <v>46172</v>
      </c>
      <c r="E53" s="1">
        <v>38029</v>
      </c>
      <c r="F53" s="1">
        <v>37562</v>
      </c>
      <c r="G53" s="1">
        <v>467</v>
      </c>
      <c r="H53" s="1">
        <v>3</v>
      </c>
      <c r="I53" s="1">
        <v>1</v>
      </c>
      <c r="J53" s="1">
        <v>214</v>
      </c>
      <c r="K53" s="1">
        <v>0</v>
      </c>
      <c r="L53" s="1">
        <v>0</v>
      </c>
    </row>
    <row r="54" spans="1:12">
      <c r="B54" s="4" t="s">
        <v>49</v>
      </c>
      <c r="C54" s="6"/>
      <c r="D54" s="2">
        <v>366851</v>
      </c>
      <c r="E54" s="2">
        <v>295906</v>
      </c>
      <c r="F54" s="2">
        <v>290912</v>
      </c>
      <c r="G54" s="2">
        <v>4994</v>
      </c>
      <c r="H54" s="2">
        <v>14</v>
      </c>
      <c r="I54" s="2">
        <v>4</v>
      </c>
      <c r="J54" s="2">
        <v>1311</v>
      </c>
      <c r="K54" s="2">
        <v>0</v>
      </c>
      <c r="L54" s="2">
        <v>0</v>
      </c>
    </row>
  </sheetData>
  <printOptions horizontalCentered="1" verticalCentered="1"/>
  <pageMargins left="0.39370078740157483" right="0.35433070866141736" top="0.62992125984251968" bottom="0.31496062992125984" header="0.35433070866141736" footer="0.62992125984251968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rejestr wyborcow IV kw.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KBWuser</dc:creator>
  <cp:lastModifiedBy>Robert Wojs</cp:lastModifiedBy>
  <cp:lastPrinted>2017-07-13T09:34:04Z</cp:lastPrinted>
  <dcterms:created xsi:type="dcterms:W3CDTF">2016-04-11T08:15:31Z</dcterms:created>
  <dcterms:modified xsi:type="dcterms:W3CDTF">2026-01-13T09:21:10Z</dcterms:modified>
</cp:coreProperties>
</file>